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er\Desktop\тарификация 2021-2022гг\"/>
    </mc:Choice>
  </mc:AlternateContent>
  <xr:revisionPtr revIDLastSave="0" documentId="13_ncr:1_{EAEB7BEB-1E4E-4356-9681-C2FA08E8E2EB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2" i="1" l="1"/>
  <c r="N27" i="1"/>
  <c r="N26" i="1"/>
  <c r="I32" i="1"/>
  <c r="O32" i="1"/>
  <c r="I17" i="1"/>
  <c r="O26" i="1" l="1"/>
  <c r="O27" i="1"/>
  <c r="O28" i="1"/>
  <c r="O29" i="1"/>
  <c r="O30" i="1"/>
  <c r="O31" i="1"/>
  <c r="O34" i="1"/>
  <c r="O35" i="1"/>
  <c r="O36" i="1"/>
  <c r="O37" i="1"/>
  <c r="O38" i="1"/>
  <c r="O39" i="1"/>
  <c r="O40" i="1"/>
  <c r="M26" i="1"/>
  <c r="M27" i="1"/>
  <c r="M28" i="1"/>
  <c r="M29" i="1"/>
  <c r="M30" i="1"/>
  <c r="M31" i="1"/>
  <c r="M32" i="1"/>
  <c r="M34" i="1"/>
  <c r="M35" i="1"/>
  <c r="M36" i="1"/>
  <c r="M37" i="1"/>
  <c r="M38" i="1"/>
  <c r="M39" i="1"/>
  <c r="M40" i="1"/>
  <c r="L28" i="1"/>
  <c r="L29" i="1"/>
  <c r="L30" i="1"/>
  <c r="L31" i="1"/>
  <c r="L32" i="1"/>
  <c r="L34" i="1"/>
  <c r="L35" i="1"/>
  <c r="L36" i="1"/>
  <c r="L37" i="1"/>
  <c r="L38" i="1"/>
  <c r="L39" i="1"/>
  <c r="L40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I16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3" i="1"/>
  <c r="I34" i="1"/>
  <c r="I35" i="1"/>
  <c r="I36" i="1"/>
  <c r="I37" i="1"/>
  <c r="I38" i="1"/>
  <c r="I39" i="1"/>
  <c r="I40" i="1"/>
  <c r="E41" i="1" l="1"/>
  <c r="K33" i="1"/>
  <c r="L33" i="1" s="1"/>
  <c r="M33" i="1" l="1"/>
  <c r="O33" i="1" s="1"/>
  <c r="O42" i="1"/>
  <c r="E43" i="1"/>
  <c r="L27" i="1"/>
  <c r="L26" i="1"/>
  <c r="K25" i="1"/>
  <c r="L24" i="1"/>
  <c r="M24" i="1" s="1"/>
  <c r="L23" i="1"/>
  <c r="L22" i="1"/>
  <c r="L21" i="1"/>
  <c r="L20" i="1"/>
  <c r="M20" i="1" s="1"/>
  <c r="O20" i="1" s="1"/>
  <c r="L18" i="1"/>
  <c r="M18" i="1" s="1"/>
  <c r="O18" i="1" s="1"/>
  <c r="K17" i="1"/>
  <c r="L17" i="1" s="1"/>
  <c r="K16" i="1"/>
  <c r="L16" i="1" s="1"/>
  <c r="J15" i="1"/>
  <c r="I15" i="1"/>
  <c r="L19" i="1"/>
  <c r="M19" i="1" s="1"/>
  <c r="I43" i="1" l="1"/>
  <c r="K15" i="1"/>
  <c r="K43" i="1" s="1"/>
  <c r="J43" i="1"/>
  <c r="M17" i="1"/>
  <c r="O17" i="1" s="1"/>
  <c r="M22" i="1"/>
  <c r="M21" i="1"/>
  <c r="O21" i="1"/>
  <c r="M23" i="1"/>
  <c r="O23" i="1" s="1"/>
  <c r="M16" i="1"/>
  <c r="O16" i="1" s="1"/>
  <c r="O24" i="1"/>
  <c r="L25" i="1"/>
  <c r="O19" i="1"/>
  <c r="L15" i="1" l="1"/>
  <c r="L43" i="1"/>
  <c r="N43" i="1"/>
  <c r="M15" i="1"/>
  <c r="M43" i="1" s="1"/>
  <c r="O22" i="1"/>
  <c r="M25" i="1"/>
  <c r="O25" i="1" s="1"/>
  <c r="O15" i="1" l="1"/>
  <c r="O43" i="1" s="1"/>
</calcChain>
</file>

<file path=xl/sharedStrings.xml><?xml version="1.0" encoding="utf-8"?>
<sst xmlns="http://schemas.openxmlformats.org/spreadsheetml/2006/main" count="124" uniqueCount="101">
  <si>
    <t>Утверждаю</t>
  </si>
  <si>
    <t>Наименование должностей</t>
  </si>
  <si>
    <t>ФИО</t>
  </si>
  <si>
    <t>Группа категории, разряд</t>
  </si>
  <si>
    <t>Кол-во единиц</t>
  </si>
  <si>
    <t>БДО</t>
  </si>
  <si>
    <t>стаж работы</t>
  </si>
  <si>
    <t>тарификационный коэффициент</t>
  </si>
  <si>
    <t>Ставка месяц</t>
  </si>
  <si>
    <t>зарплата в месяц</t>
  </si>
  <si>
    <t>Увеличение 50%</t>
  </si>
  <si>
    <t>итого зп</t>
  </si>
  <si>
    <t>Доплаты кдолжностному окладу</t>
  </si>
  <si>
    <t>Всего з/плата в месяц</t>
  </si>
  <si>
    <t>Директор</t>
  </si>
  <si>
    <t>Муканова С</t>
  </si>
  <si>
    <t>А1-3</t>
  </si>
  <si>
    <t>Зам. директора по УВР</t>
  </si>
  <si>
    <t>Капарова Б</t>
  </si>
  <si>
    <t>А1-3-1</t>
  </si>
  <si>
    <t>Зам. директора по ВР</t>
  </si>
  <si>
    <t>Зам по АХЧ</t>
  </si>
  <si>
    <t>Жапар Б.Е.</t>
  </si>
  <si>
    <t>А2-3</t>
  </si>
  <si>
    <t>3г,4м</t>
  </si>
  <si>
    <t>Гл. бухгалтер</t>
  </si>
  <si>
    <t>Абишева Г.К.</t>
  </si>
  <si>
    <t>Бухгалтер</t>
  </si>
  <si>
    <t>С2</t>
  </si>
  <si>
    <t>Психолог</t>
  </si>
  <si>
    <t>В3-4</t>
  </si>
  <si>
    <t xml:space="preserve"> Вожатый</t>
  </si>
  <si>
    <t>Айкимбаева У.М</t>
  </si>
  <si>
    <t>Библиотекарь</t>
  </si>
  <si>
    <t>Делопроизводитель</t>
  </si>
  <si>
    <t>Д</t>
  </si>
  <si>
    <t>Исмагулов Е</t>
  </si>
  <si>
    <t>Соц.педагог</t>
  </si>
  <si>
    <t>Хамзенова А.Б.</t>
  </si>
  <si>
    <t xml:space="preserve">Уборщик служебных помещений </t>
  </si>
  <si>
    <t>Исмайлова Н</t>
  </si>
  <si>
    <t>17л,4м</t>
  </si>
  <si>
    <t>5л4м</t>
  </si>
  <si>
    <t>2р</t>
  </si>
  <si>
    <t>Сторож</t>
  </si>
  <si>
    <t>Асылбекова  К</t>
  </si>
  <si>
    <t>21,4м</t>
  </si>
  <si>
    <t>Саттарова Р</t>
  </si>
  <si>
    <t>Муратова Г</t>
  </si>
  <si>
    <t xml:space="preserve">Рабочий по обслуживанию котлов
</t>
  </si>
  <si>
    <t>Жусенбаев Т.У.</t>
  </si>
  <si>
    <t>РПО</t>
  </si>
  <si>
    <t xml:space="preserve">Вакансия </t>
  </si>
  <si>
    <t>вакансия</t>
  </si>
  <si>
    <t>С3</t>
  </si>
  <si>
    <t>10-13</t>
  </si>
  <si>
    <t xml:space="preserve">Секретарь </t>
  </si>
  <si>
    <t>Дворник</t>
  </si>
  <si>
    <t>ИТОГО</t>
  </si>
  <si>
    <t>Педагогический персонал</t>
  </si>
  <si>
    <t>Всего:</t>
  </si>
  <si>
    <t xml:space="preserve">  "СОГЛАСОВАНО"</t>
  </si>
  <si>
    <t xml:space="preserve">штат в кол-ве   </t>
  </si>
  <si>
    <t>____ ед</t>
  </si>
  <si>
    <t>Руководитель ГУ УО Акмолинской области</t>
  </si>
  <si>
    <t xml:space="preserve">с мес.ФЗП </t>
  </si>
  <si>
    <t>_________</t>
  </si>
  <si>
    <t>_______________________  тенге</t>
  </si>
  <si>
    <t xml:space="preserve"> </t>
  </si>
  <si>
    <t>Жусупов Б.А</t>
  </si>
  <si>
    <t>"    "___________2021 год</t>
  </si>
  <si>
    <t>"    " ____________  2021 г</t>
  </si>
  <si>
    <t xml:space="preserve">       Штатное расписание</t>
  </si>
  <si>
    <t>кол-во детей:</t>
  </si>
  <si>
    <t>Руководитель ГУ «Отдела образования города Степногорск»</t>
  </si>
  <si>
    <t>Шабаров С.С</t>
  </si>
  <si>
    <t>Муканова С.С.</t>
  </si>
  <si>
    <t xml:space="preserve"> КГУ "Основная средняя школа поселка Бестобе отдела образования по городу Степногорск управления образования Акмолинской области"</t>
  </si>
  <si>
    <t>Руководитель КГУ "Основная средняя школа п. Бестобе отдела образования по городу Степногорск управления образования Акмолинской области"</t>
  </si>
  <si>
    <t>кол-во кл.компл:  17</t>
  </si>
  <si>
    <t>Сирожденова А.К</t>
  </si>
  <si>
    <t>1г,4 м</t>
  </si>
  <si>
    <t>Шарипова Г.Е</t>
  </si>
  <si>
    <t>Лаборант</t>
  </si>
  <si>
    <t>6мес</t>
  </si>
  <si>
    <t>Аушахман М Н</t>
  </si>
  <si>
    <t>Сисемали А.М.</t>
  </si>
  <si>
    <t>2г 4мес.</t>
  </si>
  <si>
    <t>28лет</t>
  </si>
  <si>
    <t>21год</t>
  </si>
  <si>
    <t>36лет</t>
  </si>
  <si>
    <t>3г 4мес.</t>
  </si>
  <si>
    <t xml:space="preserve">Рустемова А А </t>
  </si>
  <si>
    <t>2г4м</t>
  </si>
  <si>
    <t>до года</t>
  </si>
  <si>
    <t>№</t>
  </si>
  <si>
    <t>Инженер ЭВМ.</t>
  </si>
  <si>
    <t>1р</t>
  </si>
  <si>
    <t>Габдулина А</t>
  </si>
  <si>
    <t>2г,4м</t>
  </si>
  <si>
    <t>В2-4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</si>
</sst>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#,##0&quot;р.&quot;;[Red]\-#,##0&quot;р.&quot;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4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Fill="1"/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/>
    <xf numFmtId="0" fontId="0" fillId="0" borderId="0" xfId="0" applyBorder="1"/>
    <xf numFmtId="0" fontId="0" fillId="3" borderId="0" xfId="0" applyFill="1"/>
    <xf numFmtId="0" fontId="3" fillId="2" borderId="3" xfId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4" fillId="0" borderId="0" xfId="0" applyNumberFormat="1" applyFont="1" applyFill="1" applyAlignment="1">
      <alignment horizontal="left" vertical="center"/>
    </xf>
    <xf numFmtId="4" fontId="4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3" fillId="0" borderId="0" xfId="0" applyNumberFormat="1" applyFont="1" applyFill="1" applyAlignment="1">
      <alignment horizontal="left" vertical="center"/>
    </xf>
    <xf numFmtId="4" fontId="3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3" fillId="2" borderId="0" xfId="0" applyNumberFormat="1" applyFont="1" applyFill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" fontId="3" fillId="2" borderId="1" xfId="1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166" fontId="4" fillId="2" borderId="1" xfId="1" applyNumberFormat="1" applyFont="1" applyFill="1" applyBorder="1" applyAlignment="1">
      <alignment horizontal="right" vertical="center"/>
    </xf>
    <xf numFmtId="1" fontId="4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textRotation="90" wrapText="1"/>
    </xf>
    <xf numFmtId="0" fontId="7" fillId="2" borderId="1" xfId="1" applyFont="1" applyFill="1" applyBorder="1" applyAlignment="1">
      <alignment horizontal="center" vertical="center" textRotation="90"/>
    </xf>
    <xf numFmtId="9" fontId="7" fillId="2" borderId="1" xfId="1" applyNumberFormat="1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/>
    <xf numFmtId="0" fontId="4" fillId="0" borderId="0" xfId="0" applyFont="1" applyFill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4" xfId="1" xr:uid="{EAD4A0B5-7836-4897-8481-69FF8B7299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87;&#1077;&#1088;&#1077;&#1076;&#1074;&#1080;&#1078;&#1082;&#1080;%20,&#1072;&#1074;&#1072;&#1085;&#1089;&#1099;%20,%20&#1087;&#1088;&#1077;&#1084;&#1080;&#1080;/&#1041;&#1054;&#1064;%20&#1090;&#1072;&#1088;&#1080;&#1092;%20(2020&#1075;%20&#1087;&#1086;&#1089;&#1083;11&#1087;&#1088;&#1072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новой системе "/>
      <sheetName val="ОСО "/>
      <sheetName val="Пед. мастерство"/>
      <sheetName val="Штатка по повыш Зп"/>
      <sheetName val="наставничество"/>
      <sheetName val="it- кабинет"/>
      <sheetName val="физ-ра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"/>
  <sheetViews>
    <sheetView tabSelected="1" workbookViewId="0">
      <selection sqref="A1:S44"/>
    </sheetView>
  </sheetViews>
  <sheetFormatPr defaultRowHeight="15" x14ac:dyDescent="0.25"/>
  <cols>
    <col min="1" max="1" width="4.140625" customWidth="1"/>
    <col min="2" max="2" width="15.85546875" customWidth="1"/>
    <col min="3" max="3" width="17.42578125" customWidth="1"/>
    <col min="7" max="7" width="11.42578125" customWidth="1"/>
    <col min="19" max="19" width="13.5703125" customWidth="1"/>
  </cols>
  <sheetData>
    <row r="1" spans="1:20" x14ac:dyDescent="0.25">
      <c r="A1" s="13"/>
      <c r="B1" s="14" t="s">
        <v>61</v>
      </c>
      <c r="C1" s="14"/>
      <c r="D1" s="14"/>
      <c r="E1" s="15"/>
      <c r="F1" s="15"/>
      <c r="G1" s="14" t="s">
        <v>61</v>
      </c>
      <c r="H1" s="14"/>
      <c r="I1" s="14"/>
      <c r="J1" s="16"/>
      <c r="K1" s="14"/>
      <c r="L1" s="14" t="s">
        <v>0</v>
      </c>
      <c r="M1" s="14"/>
      <c r="N1" s="14" t="s">
        <v>62</v>
      </c>
      <c r="O1" s="14"/>
      <c r="P1" s="14" t="s">
        <v>63</v>
      </c>
      <c r="Q1" s="15"/>
      <c r="R1" s="13"/>
      <c r="S1" s="13"/>
      <c r="T1" s="2"/>
    </row>
    <row r="2" spans="1:20" x14ac:dyDescent="0.25">
      <c r="A2" s="13"/>
      <c r="B2" s="14"/>
      <c r="C2" s="14"/>
      <c r="D2" s="14"/>
      <c r="E2" s="15"/>
      <c r="F2" s="15"/>
      <c r="G2" s="14"/>
      <c r="H2" s="14"/>
      <c r="I2" s="14"/>
      <c r="J2" s="16"/>
      <c r="K2" s="14"/>
      <c r="L2" s="14" t="s">
        <v>65</v>
      </c>
      <c r="M2" s="14"/>
      <c r="N2" s="17" t="s">
        <v>66</v>
      </c>
      <c r="O2" s="15"/>
      <c r="P2" s="64" t="s">
        <v>67</v>
      </c>
      <c r="Q2" s="64"/>
      <c r="R2" s="64"/>
      <c r="S2" s="64"/>
      <c r="T2" s="2"/>
    </row>
    <row r="3" spans="1:20" ht="45.75" customHeight="1" x14ac:dyDescent="0.25">
      <c r="A3" s="13"/>
      <c r="B3" s="64" t="s">
        <v>64</v>
      </c>
      <c r="C3" s="64"/>
      <c r="D3" s="14"/>
      <c r="E3" s="15"/>
      <c r="F3" s="15"/>
      <c r="G3" s="64" t="s">
        <v>74</v>
      </c>
      <c r="H3" s="64"/>
      <c r="I3" s="64"/>
      <c r="J3" s="64"/>
      <c r="K3" s="18"/>
      <c r="L3" s="64" t="s">
        <v>78</v>
      </c>
      <c r="M3" s="64"/>
      <c r="N3" s="64"/>
      <c r="O3" s="64"/>
      <c r="P3" s="64"/>
      <c r="Q3" s="64"/>
      <c r="R3" s="64"/>
      <c r="S3" s="64"/>
      <c r="T3" s="2"/>
    </row>
    <row r="4" spans="1:20" ht="15" customHeight="1" x14ac:dyDescent="0.25">
      <c r="A4" s="13"/>
      <c r="B4" s="14"/>
      <c r="C4" s="14"/>
      <c r="D4" s="14"/>
      <c r="E4" s="15"/>
      <c r="F4" s="15"/>
      <c r="G4" s="14"/>
      <c r="H4" s="14"/>
      <c r="I4" s="14"/>
      <c r="J4" s="16"/>
      <c r="K4" s="14"/>
      <c r="L4" s="19"/>
      <c r="M4" s="19"/>
      <c r="N4" s="19"/>
      <c r="O4" s="19"/>
      <c r="P4" s="19"/>
      <c r="Q4" s="19"/>
      <c r="R4" s="19"/>
      <c r="S4" s="19"/>
      <c r="T4" s="3"/>
    </row>
    <row r="5" spans="1:20" ht="15" customHeight="1" x14ac:dyDescent="0.25">
      <c r="A5" s="13"/>
      <c r="B5" s="20" t="s">
        <v>68</v>
      </c>
      <c r="C5" s="14" t="s">
        <v>69</v>
      </c>
      <c r="D5" s="14"/>
      <c r="E5" s="15"/>
      <c r="F5" s="15"/>
      <c r="G5" s="20" t="s">
        <v>68</v>
      </c>
      <c r="H5" s="21"/>
      <c r="I5" s="14" t="s">
        <v>75</v>
      </c>
      <c r="J5" s="15"/>
      <c r="K5" s="14"/>
      <c r="L5" s="22"/>
      <c r="M5" s="22"/>
      <c r="N5" s="22"/>
      <c r="O5" s="23" t="s">
        <v>76</v>
      </c>
      <c r="P5" s="23"/>
      <c r="Q5" s="15"/>
      <c r="R5" s="15"/>
      <c r="S5" s="15"/>
      <c r="T5" s="2"/>
    </row>
    <row r="6" spans="1:20" x14ac:dyDescent="0.25">
      <c r="A6" s="13"/>
      <c r="B6" s="14"/>
      <c r="C6" s="14"/>
      <c r="D6" s="14"/>
      <c r="E6" s="15"/>
      <c r="F6" s="15"/>
      <c r="G6" s="14"/>
      <c r="H6" s="14"/>
      <c r="I6" s="14"/>
      <c r="J6" s="16"/>
      <c r="K6" s="14"/>
      <c r="L6" s="15"/>
      <c r="M6" s="15"/>
      <c r="N6" s="15"/>
      <c r="O6" s="15"/>
      <c r="P6" s="15"/>
      <c r="Q6" s="15"/>
      <c r="R6" s="15"/>
      <c r="S6" s="15"/>
      <c r="T6" s="2"/>
    </row>
    <row r="7" spans="1:20" x14ac:dyDescent="0.25">
      <c r="A7" s="13"/>
      <c r="B7" s="14" t="s">
        <v>70</v>
      </c>
      <c r="C7" s="14"/>
      <c r="D7" s="14"/>
      <c r="E7" s="15"/>
      <c r="F7" s="15"/>
      <c r="G7" s="14" t="s">
        <v>70</v>
      </c>
      <c r="H7" s="14"/>
      <c r="I7" s="14"/>
      <c r="J7" s="16"/>
      <c r="K7" s="14"/>
      <c r="L7" s="14"/>
      <c r="M7" s="14" t="s">
        <v>71</v>
      </c>
      <c r="N7" s="15"/>
      <c r="O7" s="14"/>
      <c r="P7" s="14"/>
      <c r="Q7" s="14"/>
      <c r="R7" s="13"/>
      <c r="S7" s="13"/>
      <c r="T7" s="2"/>
    </row>
    <row r="8" spans="1:20" x14ac:dyDescent="0.25">
      <c r="A8" s="13"/>
      <c r="B8" s="13"/>
      <c r="C8" s="13"/>
      <c r="D8" s="13"/>
      <c r="E8" s="13"/>
      <c r="F8" s="13"/>
      <c r="G8" s="13"/>
      <c r="H8" s="24"/>
      <c r="I8" s="25"/>
      <c r="J8" s="13"/>
      <c r="K8" s="13"/>
      <c r="L8" s="13"/>
      <c r="M8" s="13"/>
      <c r="N8" s="13"/>
      <c r="O8" s="13"/>
      <c r="P8" s="13"/>
      <c r="Q8" s="13"/>
      <c r="R8" s="13"/>
      <c r="S8" s="13"/>
      <c r="T8" s="2"/>
    </row>
    <row r="9" spans="1:20" x14ac:dyDescent="0.25">
      <c r="A9" s="13"/>
      <c r="B9" s="13"/>
      <c r="C9" s="13"/>
      <c r="D9" s="13"/>
      <c r="E9" s="13"/>
      <c r="F9" s="13"/>
      <c r="G9" s="13"/>
      <c r="H9" s="16" t="s">
        <v>72</v>
      </c>
      <c r="I9" s="17"/>
      <c r="J9" s="13"/>
      <c r="K9" s="13"/>
      <c r="L9" s="13"/>
      <c r="M9" s="13"/>
      <c r="N9" s="15"/>
      <c r="O9" s="13"/>
      <c r="P9" s="13"/>
      <c r="Q9" s="13"/>
      <c r="R9" s="13"/>
      <c r="S9" s="13"/>
      <c r="T9" s="2"/>
    </row>
    <row r="10" spans="1:20" x14ac:dyDescent="0.25">
      <c r="A10" s="13"/>
      <c r="B10" s="14" t="s">
        <v>77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3"/>
      <c r="N10" s="13"/>
      <c r="O10" s="13"/>
      <c r="P10" s="13"/>
      <c r="Q10" s="14"/>
      <c r="R10" s="13"/>
      <c r="S10" s="13"/>
      <c r="T10" s="2"/>
    </row>
    <row r="11" spans="1:20" x14ac:dyDescent="0.25">
      <c r="A11" s="13"/>
      <c r="B11" s="13"/>
      <c r="C11" s="14"/>
      <c r="D11" s="14"/>
      <c r="E11" s="14"/>
      <c r="F11" s="14"/>
      <c r="G11" s="14"/>
      <c r="H11" s="24"/>
      <c r="I11" s="2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"/>
    </row>
    <row r="12" spans="1:20" x14ac:dyDescent="0.25">
      <c r="A12" s="26"/>
      <c r="B12" s="27" t="s">
        <v>79</v>
      </c>
      <c r="C12" s="27"/>
      <c r="D12" s="28" t="s">
        <v>73</v>
      </c>
      <c r="E12" s="28"/>
      <c r="F12" s="28">
        <v>141</v>
      </c>
      <c r="G12" s="28"/>
      <c r="H12" s="29"/>
      <c r="I12" s="30"/>
      <c r="J12" s="26"/>
      <c r="K12" s="26"/>
      <c r="L12" s="26"/>
      <c r="M12" s="26"/>
      <c r="N12" s="26"/>
      <c r="O12" s="26"/>
      <c r="P12" s="26"/>
      <c r="Q12" s="26"/>
      <c r="R12" s="31"/>
      <c r="S12" s="31"/>
      <c r="T12" s="4"/>
    </row>
    <row r="13" spans="1:20" x14ac:dyDescent="0.25">
      <c r="A13" s="50"/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15"/>
      <c r="Q13" s="15"/>
      <c r="R13" s="34"/>
      <c r="S13" s="34"/>
      <c r="T13" s="5"/>
    </row>
    <row r="14" spans="1:20" ht="97.5" x14ac:dyDescent="0.25">
      <c r="A14" s="57" t="s">
        <v>95</v>
      </c>
      <c r="B14" s="53" t="s">
        <v>1</v>
      </c>
      <c r="C14" s="51" t="s">
        <v>2</v>
      </c>
      <c r="D14" s="54" t="s">
        <v>3</v>
      </c>
      <c r="E14" s="55" t="s">
        <v>4</v>
      </c>
      <c r="F14" s="55" t="s">
        <v>5</v>
      </c>
      <c r="G14" s="54" t="s">
        <v>6</v>
      </c>
      <c r="H14" s="54" t="s">
        <v>7</v>
      </c>
      <c r="I14" s="55" t="s">
        <v>8</v>
      </c>
      <c r="J14" s="55" t="s">
        <v>9</v>
      </c>
      <c r="K14" s="55" t="s">
        <v>10</v>
      </c>
      <c r="L14" s="55" t="s">
        <v>11</v>
      </c>
      <c r="M14" s="56">
        <v>0.1</v>
      </c>
      <c r="N14" s="54" t="s">
        <v>12</v>
      </c>
      <c r="O14" s="54" t="s">
        <v>13</v>
      </c>
      <c r="P14" s="15"/>
      <c r="Q14" s="15"/>
      <c r="R14" s="15"/>
      <c r="S14" s="15"/>
    </row>
    <row r="15" spans="1:20" x14ac:dyDescent="0.25">
      <c r="A15" s="52">
        <v>1</v>
      </c>
      <c r="B15" s="35" t="s">
        <v>14</v>
      </c>
      <c r="C15" s="10" t="s">
        <v>15</v>
      </c>
      <c r="D15" s="11" t="s">
        <v>16</v>
      </c>
      <c r="E15" s="11">
        <v>1</v>
      </c>
      <c r="F15" s="11">
        <v>17697</v>
      </c>
      <c r="G15" s="12">
        <v>30</v>
      </c>
      <c r="H15" s="43">
        <v>6.22</v>
      </c>
      <c r="I15" s="8">
        <f t="shared" ref="I15:I40" si="0">H15*F15*E15</f>
        <v>110075.34</v>
      </c>
      <c r="J15" s="8">
        <f t="shared" ref="J15:J40" si="1">F15*E15*H15</f>
        <v>110075.34</v>
      </c>
      <c r="K15" s="8">
        <f>J15*50%</f>
        <v>55037.67</v>
      </c>
      <c r="L15" s="8">
        <f>J15+K15</f>
        <v>165113.01</v>
      </c>
      <c r="M15" s="8">
        <f t="shared" ref="M15:M40" si="2">L15*10%</f>
        <v>16511.301000000003</v>
      </c>
      <c r="N15" s="38">
        <v>0</v>
      </c>
      <c r="O15" s="8">
        <f>L15+M15+N15</f>
        <v>181624.31100000002</v>
      </c>
      <c r="P15" s="15"/>
      <c r="Q15" s="15"/>
      <c r="R15" s="15"/>
      <c r="S15" s="15"/>
    </row>
    <row r="16" spans="1:20" ht="30" x14ac:dyDescent="0.25">
      <c r="A16" s="1">
        <v>2</v>
      </c>
      <c r="B16" s="35" t="s">
        <v>17</v>
      </c>
      <c r="C16" s="10" t="s">
        <v>18</v>
      </c>
      <c r="D16" s="11" t="s">
        <v>19</v>
      </c>
      <c r="E16" s="11">
        <v>1</v>
      </c>
      <c r="F16" s="11">
        <v>17697</v>
      </c>
      <c r="G16" s="12">
        <v>31</v>
      </c>
      <c r="H16" s="43">
        <v>5.91</v>
      </c>
      <c r="I16" s="8">
        <f t="shared" si="0"/>
        <v>104589.27</v>
      </c>
      <c r="J16" s="8">
        <f t="shared" si="1"/>
        <v>104589.27</v>
      </c>
      <c r="K16" s="8">
        <f>J16*50%</f>
        <v>52294.635000000002</v>
      </c>
      <c r="L16" s="8">
        <f t="shared" ref="L16:L40" si="3">J16+K16</f>
        <v>156883.905</v>
      </c>
      <c r="M16" s="8">
        <f t="shared" si="2"/>
        <v>15688.390500000001</v>
      </c>
      <c r="N16" s="38">
        <v>0</v>
      </c>
      <c r="O16" s="8">
        <f t="shared" ref="O16:O40" si="4">L16+M16+N16</f>
        <v>172572.29550000001</v>
      </c>
      <c r="P16" s="15"/>
      <c r="Q16" s="15"/>
      <c r="R16" s="15"/>
      <c r="S16" s="15"/>
    </row>
    <row r="17" spans="1:19" ht="30" x14ac:dyDescent="0.25">
      <c r="A17" s="58">
        <v>3</v>
      </c>
      <c r="B17" s="35" t="s">
        <v>20</v>
      </c>
      <c r="C17" s="10" t="s">
        <v>92</v>
      </c>
      <c r="D17" s="11" t="s">
        <v>19</v>
      </c>
      <c r="E17" s="11">
        <v>1</v>
      </c>
      <c r="F17" s="11">
        <v>17697</v>
      </c>
      <c r="G17" s="12">
        <v>3</v>
      </c>
      <c r="H17" s="43">
        <v>5.01</v>
      </c>
      <c r="I17" s="8">
        <f>H17*F17*E17</f>
        <v>88661.97</v>
      </c>
      <c r="J17" s="8">
        <f t="shared" si="1"/>
        <v>88661.97</v>
      </c>
      <c r="K17" s="8">
        <f>J17*50%</f>
        <v>44330.985000000001</v>
      </c>
      <c r="L17" s="8">
        <f t="shared" si="3"/>
        <v>132992.95500000002</v>
      </c>
      <c r="M17" s="8">
        <f t="shared" si="2"/>
        <v>13299.295500000002</v>
      </c>
      <c r="N17" s="38">
        <v>0</v>
      </c>
      <c r="O17" s="8">
        <f t="shared" si="4"/>
        <v>146292.25050000002</v>
      </c>
      <c r="P17" s="15"/>
      <c r="Q17" s="15"/>
      <c r="R17" s="15"/>
      <c r="S17" s="15"/>
    </row>
    <row r="18" spans="1:19" x14ac:dyDescent="0.25">
      <c r="A18" s="1">
        <v>4</v>
      </c>
      <c r="B18" s="35" t="s">
        <v>21</v>
      </c>
      <c r="C18" s="10" t="s">
        <v>22</v>
      </c>
      <c r="D18" s="11" t="s">
        <v>54</v>
      </c>
      <c r="E18" s="11">
        <v>1</v>
      </c>
      <c r="F18" s="11">
        <v>17697</v>
      </c>
      <c r="G18" s="12">
        <v>2</v>
      </c>
      <c r="H18" s="43">
        <v>3.39</v>
      </c>
      <c r="I18" s="8">
        <f t="shared" si="0"/>
        <v>59992.83</v>
      </c>
      <c r="J18" s="8">
        <f t="shared" si="1"/>
        <v>59992.83</v>
      </c>
      <c r="K18" s="8"/>
      <c r="L18" s="8">
        <f t="shared" si="3"/>
        <v>59992.83</v>
      </c>
      <c r="M18" s="8">
        <f t="shared" si="2"/>
        <v>5999.2830000000004</v>
      </c>
      <c r="N18" s="38">
        <v>0</v>
      </c>
      <c r="O18" s="8">
        <f t="shared" si="4"/>
        <v>65992.112999999998</v>
      </c>
      <c r="P18" s="15"/>
      <c r="Q18" s="15"/>
      <c r="R18" s="15"/>
      <c r="S18" s="15"/>
    </row>
    <row r="19" spans="1:19" x14ac:dyDescent="0.25">
      <c r="A19" s="59">
        <v>5</v>
      </c>
      <c r="B19" s="35" t="s">
        <v>25</v>
      </c>
      <c r="C19" s="10" t="s">
        <v>26</v>
      </c>
      <c r="D19" s="11" t="s">
        <v>23</v>
      </c>
      <c r="E19" s="11">
        <v>1</v>
      </c>
      <c r="F19" s="11">
        <v>17697</v>
      </c>
      <c r="G19" s="12">
        <v>3</v>
      </c>
      <c r="H19" s="43">
        <v>4.88</v>
      </c>
      <c r="I19" s="8">
        <f t="shared" si="0"/>
        <v>86361.36</v>
      </c>
      <c r="J19" s="8">
        <f t="shared" si="1"/>
        <v>86361.36</v>
      </c>
      <c r="K19" s="8"/>
      <c r="L19" s="8">
        <f t="shared" si="3"/>
        <v>86361.36</v>
      </c>
      <c r="M19" s="8">
        <f t="shared" si="2"/>
        <v>8636.1360000000004</v>
      </c>
      <c r="N19" s="38"/>
      <c r="O19" s="8">
        <f t="shared" si="4"/>
        <v>94997.495999999999</v>
      </c>
      <c r="P19" s="15"/>
      <c r="Q19" s="15"/>
      <c r="R19" s="15"/>
      <c r="S19" s="15"/>
    </row>
    <row r="20" spans="1:19" x14ac:dyDescent="0.25">
      <c r="A20" s="60">
        <v>6</v>
      </c>
      <c r="B20" s="35" t="s">
        <v>27</v>
      </c>
      <c r="C20" s="10" t="s">
        <v>26</v>
      </c>
      <c r="D20" s="11" t="s">
        <v>28</v>
      </c>
      <c r="E20" s="11">
        <v>0.5</v>
      </c>
      <c r="F20" s="11">
        <v>17697</v>
      </c>
      <c r="G20" s="12">
        <v>3</v>
      </c>
      <c r="H20" s="43">
        <v>4.2300000000000004</v>
      </c>
      <c r="I20" s="8">
        <f t="shared" si="0"/>
        <v>37429.155000000006</v>
      </c>
      <c r="J20" s="8">
        <f t="shared" si="1"/>
        <v>37429.155000000006</v>
      </c>
      <c r="K20" s="8"/>
      <c r="L20" s="8">
        <f t="shared" si="3"/>
        <v>37429.155000000006</v>
      </c>
      <c r="M20" s="8">
        <f t="shared" si="2"/>
        <v>3742.915500000001</v>
      </c>
      <c r="N20" s="38"/>
      <c r="O20" s="8">
        <f t="shared" si="4"/>
        <v>41172.070500000009</v>
      </c>
      <c r="P20" s="15"/>
      <c r="Q20" s="15"/>
      <c r="R20" s="15"/>
      <c r="S20" s="15"/>
    </row>
    <row r="21" spans="1:19" x14ac:dyDescent="0.25">
      <c r="A21" s="46">
        <v>7</v>
      </c>
      <c r="B21" s="35" t="s">
        <v>31</v>
      </c>
      <c r="C21" s="10" t="s">
        <v>32</v>
      </c>
      <c r="D21" s="11" t="s">
        <v>30</v>
      </c>
      <c r="E21" s="11">
        <v>1</v>
      </c>
      <c r="F21" s="11">
        <v>17697</v>
      </c>
      <c r="G21" s="12">
        <v>1</v>
      </c>
      <c r="H21" s="43">
        <v>3.58</v>
      </c>
      <c r="I21" s="8">
        <f t="shared" si="0"/>
        <v>63355.26</v>
      </c>
      <c r="J21" s="8">
        <f t="shared" si="1"/>
        <v>63355.26</v>
      </c>
      <c r="K21" s="39"/>
      <c r="L21" s="8">
        <f t="shared" si="3"/>
        <v>63355.26</v>
      </c>
      <c r="M21" s="8">
        <f t="shared" si="2"/>
        <v>6335.5260000000007</v>
      </c>
      <c r="N21" s="37"/>
      <c r="O21" s="8">
        <f t="shared" si="4"/>
        <v>69690.786000000007</v>
      </c>
      <c r="P21" s="15"/>
      <c r="Q21" s="15"/>
      <c r="R21" s="15"/>
      <c r="S21" s="15"/>
    </row>
    <row r="22" spans="1:19" x14ac:dyDescent="0.25">
      <c r="A22" s="11">
        <v>8</v>
      </c>
      <c r="B22" s="35" t="s">
        <v>33</v>
      </c>
      <c r="C22" s="10" t="s">
        <v>85</v>
      </c>
      <c r="D22" s="11" t="s">
        <v>54</v>
      </c>
      <c r="E22" s="11">
        <v>0.5</v>
      </c>
      <c r="F22" s="11">
        <v>17697</v>
      </c>
      <c r="G22" s="12" t="s">
        <v>87</v>
      </c>
      <c r="H22" s="43">
        <v>3.39</v>
      </c>
      <c r="I22" s="8">
        <f t="shared" si="0"/>
        <v>29996.415000000001</v>
      </c>
      <c r="J22" s="8">
        <f t="shared" si="1"/>
        <v>29996.415000000001</v>
      </c>
      <c r="K22" s="39"/>
      <c r="L22" s="8">
        <f t="shared" si="3"/>
        <v>29996.415000000001</v>
      </c>
      <c r="M22" s="8">
        <f t="shared" si="2"/>
        <v>2999.6415000000002</v>
      </c>
      <c r="N22" s="8">
        <f>F22*30%</f>
        <v>5309.0999999999995</v>
      </c>
      <c r="O22" s="8">
        <f>L22+M22+N22</f>
        <v>38305.156499999997</v>
      </c>
      <c r="P22" s="15"/>
      <c r="Q22" s="15"/>
      <c r="R22" s="15"/>
      <c r="S22" s="15"/>
    </row>
    <row r="23" spans="1:19" ht="30" x14ac:dyDescent="0.25">
      <c r="A23" s="11">
        <v>9</v>
      </c>
      <c r="B23" s="35" t="s">
        <v>34</v>
      </c>
      <c r="C23" s="10" t="s">
        <v>80</v>
      </c>
      <c r="D23" s="11" t="s">
        <v>35</v>
      </c>
      <c r="E23" s="11">
        <v>1</v>
      </c>
      <c r="F23" s="11">
        <v>17697</v>
      </c>
      <c r="G23" s="12" t="s">
        <v>81</v>
      </c>
      <c r="H23" s="43">
        <v>2.98</v>
      </c>
      <c r="I23" s="8">
        <f t="shared" si="0"/>
        <v>52737.06</v>
      </c>
      <c r="J23" s="8">
        <f t="shared" si="1"/>
        <v>52737.06</v>
      </c>
      <c r="K23" s="39"/>
      <c r="L23" s="8">
        <f t="shared" si="3"/>
        <v>52737.06</v>
      </c>
      <c r="M23" s="8">
        <f t="shared" si="2"/>
        <v>5273.7060000000001</v>
      </c>
      <c r="N23" s="8"/>
      <c r="O23" s="8">
        <f t="shared" si="4"/>
        <v>58010.765999999996</v>
      </c>
      <c r="P23" s="15"/>
      <c r="Q23" s="15"/>
      <c r="R23" s="15"/>
      <c r="S23" s="15"/>
    </row>
    <row r="24" spans="1:19" x14ac:dyDescent="0.25">
      <c r="A24" s="11">
        <v>10</v>
      </c>
      <c r="B24" s="35" t="s">
        <v>96</v>
      </c>
      <c r="C24" s="10" t="s">
        <v>36</v>
      </c>
      <c r="D24" s="11" t="s">
        <v>54</v>
      </c>
      <c r="E24" s="11">
        <v>0.5</v>
      </c>
      <c r="F24" s="11">
        <v>17697</v>
      </c>
      <c r="G24" s="12" t="s">
        <v>24</v>
      </c>
      <c r="H24" s="43">
        <v>3.43</v>
      </c>
      <c r="I24" s="8">
        <f t="shared" si="0"/>
        <v>30350.355000000003</v>
      </c>
      <c r="J24" s="8">
        <f t="shared" si="1"/>
        <v>30350.355000000003</v>
      </c>
      <c r="K24" s="39"/>
      <c r="L24" s="8">
        <f t="shared" si="3"/>
        <v>30350.355000000003</v>
      </c>
      <c r="M24" s="8">
        <f t="shared" si="2"/>
        <v>3035.0355000000004</v>
      </c>
      <c r="N24" s="8"/>
      <c r="O24" s="8">
        <f t="shared" si="4"/>
        <v>33385.390500000001</v>
      </c>
      <c r="P24" s="15"/>
      <c r="Q24" s="15"/>
      <c r="R24" s="15"/>
      <c r="S24" s="15"/>
    </row>
    <row r="25" spans="1:19" x14ac:dyDescent="0.25">
      <c r="A25" s="11">
        <v>11</v>
      </c>
      <c r="B25" s="35" t="s">
        <v>37</v>
      </c>
      <c r="C25" s="10" t="s">
        <v>38</v>
      </c>
      <c r="D25" s="11" t="s">
        <v>30</v>
      </c>
      <c r="E25" s="11">
        <v>0.5</v>
      </c>
      <c r="F25" s="11">
        <v>17697</v>
      </c>
      <c r="G25" s="12" t="s">
        <v>99</v>
      </c>
      <c r="H25" s="43">
        <v>3.64</v>
      </c>
      <c r="I25" s="8">
        <f t="shared" si="0"/>
        <v>32208.54</v>
      </c>
      <c r="J25" s="8">
        <f t="shared" si="1"/>
        <v>32208.54</v>
      </c>
      <c r="K25" s="8">
        <f>J25*50%</f>
        <v>16104.27</v>
      </c>
      <c r="L25" s="8">
        <f t="shared" si="3"/>
        <v>48312.81</v>
      </c>
      <c r="M25" s="8">
        <f t="shared" si="2"/>
        <v>4831.2809999999999</v>
      </c>
      <c r="N25" s="8"/>
      <c r="O25" s="8">
        <f t="shared" si="4"/>
        <v>53144.091</v>
      </c>
      <c r="P25" s="15"/>
      <c r="Q25" s="15"/>
      <c r="R25" s="15"/>
      <c r="S25" s="15"/>
    </row>
    <row r="26" spans="1:19" x14ac:dyDescent="0.25">
      <c r="A26" s="11">
        <v>12</v>
      </c>
      <c r="B26" s="65" t="s">
        <v>39</v>
      </c>
      <c r="C26" s="35" t="s">
        <v>40</v>
      </c>
      <c r="D26" s="44">
        <v>2</v>
      </c>
      <c r="E26" s="11">
        <v>1.5</v>
      </c>
      <c r="F26" s="11">
        <v>17697</v>
      </c>
      <c r="G26" s="12" t="s">
        <v>41</v>
      </c>
      <c r="H26" s="43">
        <v>2.81</v>
      </c>
      <c r="I26" s="8">
        <f t="shared" si="0"/>
        <v>74592.854999999996</v>
      </c>
      <c r="J26" s="8">
        <f t="shared" si="1"/>
        <v>74592.854999999996</v>
      </c>
      <c r="K26" s="39"/>
      <c r="L26" s="8">
        <f t="shared" si="3"/>
        <v>74592.854999999996</v>
      </c>
      <c r="M26" s="8">
        <f t="shared" si="2"/>
        <v>7459.2855</v>
      </c>
      <c r="N26" s="8">
        <f>F25*30%</f>
        <v>5309.0999999999995</v>
      </c>
      <c r="O26" s="8">
        <f t="shared" si="4"/>
        <v>87361.2405</v>
      </c>
      <c r="P26" s="15"/>
      <c r="Q26" s="15"/>
      <c r="R26" s="15"/>
      <c r="S26" s="15"/>
    </row>
    <row r="27" spans="1:19" x14ac:dyDescent="0.25">
      <c r="A27" s="11">
        <v>13</v>
      </c>
      <c r="B27" s="65"/>
      <c r="C27" s="35" t="s">
        <v>98</v>
      </c>
      <c r="D27" s="44">
        <v>2</v>
      </c>
      <c r="E27" s="11">
        <v>1.25</v>
      </c>
      <c r="F27" s="11">
        <v>17697</v>
      </c>
      <c r="G27" s="12" t="s">
        <v>42</v>
      </c>
      <c r="H27" s="43">
        <v>2.81</v>
      </c>
      <c r="I27" s="8">
        <f t="shared" si="0"/>
        <v>62160.712500000001</v>
      </c>
      <c r="J27" s="8">
        <f t="shared" si="1"/>
        <v>62160.712500000001</v>
      </c>
      <c r="K27" s="39"/>
      <c r="L27" s="8">
        <f t="shared" si="3"/>
        <v>62160.712500000001</v>
      </c>
      <c r="M27" s="8">
        <f t="shared" si="2"/>
        <v>6216.0712500000009</v>
      </c>
      <c r="N27" s="8">
        <f>F26*30%</f>
        <v>5309.0999999999995</v>
      </c>
      <c r="O27" s="8">
        <f t="shared" si="4"/>
        <v>73685.883750000008</v>
      </c>
      <c r="P27" s="15"/>
      <c r="Q27" s="15"/>
      <c r="R27" s="15"/>
      <c r="S27" s="15"/>
    </row>
    <row r="28" spans="1:19" x14ac:dyDescent="0.25">
      <c r="A28" s="11">
        <v>14</v>
      </c>
      <c r="B28" s="35" t="s">
        <v>44</v>
      </c>
      <c r="C28" s="10" t="s">
        <v>45</v>
      </c>
      <c r="D28" s="44">
        <v>2</v>
      </c>
      <c r="E28" s="11">
        <v>1</v>
      </c>
      <c r="F28" s="11">
        <v>17697</v>
      </c>
      <c r="G28" s="12" t="s">
        <v>46</v>
      </c>
      <c r="H28" s="43">
        <v>2.81</v>
      </c>
      <c r="I28" s="8">
        <f t="shared" si="0"/>
        <v>49728.57</v>
      </c>
      <c r="J28" s="8">
        <f t="shared" si="1"/>
        <v>49728.57</v>
      </c>
      <c r="K28" s="39"/>
      <c r="L28" s="8">
        <f t="shared" si="3"/>
        <v>49728.57</v>
      </c>
      <c r="M28" s="8">
        <f t="shared" si="2"/>
        <v>4972.857</v>
      </c>
      <c r="N28" s="8"/>
      <c r="O28" s="8">
        <f t="shared" si="4"/>
        <v>54701.426999999996</v>
      </c>
      <c r="P28" s="15"/>
      <c r="Q28" s="15"/>
      <c r="R28" s="15"/>
      <c r="S28" s="15"/>
    </row>
    <row r="29" spans="1:19" x14ac:dyDescent="0.25">
      <c r="A29" s="11">
        <v>15</v>
      </c>
      <c r="B29" s="35" t="s">
        <v>44</v>
      </c>
      <c r="C29" s="10" t="s">
        <v>47</v>
      </c>
      <c r="D29" s="44" t="s">
        <v>43</v>
      </c>
      <c r="E29" s="11">
        <v>1</v>
      </c>
      <c r="F29" s="11">
        <v>17697</v>
      </c>
      <c r="G29" s="12" t="s">
        <v>88</v>
      </c>
      <c r="H29" s="43">
        <v>2.81</v>
      </c>
      <c r="I29" s="8">
        <f t="shared" si="0"/>
        <v>49728.57</v>
      </c>
      <c r="J29" s="8">
        <f t="shared" si="1"/>
        <v>49728.57</v>
      </c>
      <c r="K29" s="39"/>
      <c r="L29" s="8">
        <f t="shared" si="3"/>
        <v>49728.57</v>
      </c>
      <c r="M29" s="8">
        <f t="shared" si="2"/>
        <v>4972.857</v>
      </c>
      <c r="N29" s="8"/>
      <c r="O29" s="8">
        <f t="shared" si="4"/>
        <v>54701.426999999996</v>
      </c>
      <c r="P29" s="15"/>
      <c r="Q29" s="15"/>
      <c r="R29" s="15"/>
      <c r="S29" s="15"/>
    </row>
    <row r="30" spans="1:19" x14ac:dyDescent="0.25">
      <c r="A30" s="11">
        <v>16</v>
      </c>
      <c r="B30" s="35" t="s">
        <v>44</v>
      </c>
      <c r="C30" s="10" t="s">
        <v>48</v>
      </c>
      <c r="D30" s="44" t="s">
        <v>43</v>
      </c>
      <c r="E30" s="11">
        <v>1</v>
      </c>
      <c r="F30" s="11">
        <v>17697</v>
      </c>
      <c r="G30" s="12" t="s">
        <v>89</v>
      </c>
      <c r="H30" s="43">
        <v>2.81</v>
      </c>
      <c r="I30" s="8">
        <f t="shared" si="0"/>
        <v>49728.57</v>
      </c>
      <c r="J30" s="8">
        <f t="shared" si="1"/>
        <v>49728.57</v>
      </c>
      <c r="K30" s="39"/>
      <c r="L30" s="8">
        <f t="shared" si="3"/>
        <v>49728.57</v>
      </c>
      <c r="M30" s="8">
        <f t="shared" si="2"/>
        <v>4972.857</v>
      </c>
      <c r="N30" s="8"/>
      <c r="O30" s="8">
        <f t="shared" si="4"/>
        <v>54701.426999999996</v>
      </c>
      <c r="P30" s="15"/>
      <c r="Q30" s="15"/>
      <c r="R30" s="15"/>
      <c r="S30" s="15"/>
    </row>
    <row r="31" spans="1:19" x14ac:dyDescent="0.25">
      <c r="A31" s="11">
        <v>17</v>
      </c>
      <c r="B31" s="7" t="s">
        <v>56</v>
      </c>
      <c r="C31" s="10" t="s">
        <v>85</v>
      </c>
      <c r="D31" s="44" t="s">
        <v>35</v>
      </c>
      <c r="E31" s="11">
        <v>1</v>
      </c>
      <c r="F31" s="11">
        <v>17697</v>
      </c>
      <c r="G31" s="12" t="s">
        <v>93</v>
      </c>
      <c r="H31" s="43">
        <v>3.01</v>
      </c>
      <c r="I31" s="8">
        <f t="shared" si="0"/>
        <v>53267.969999999994</v>
      </c>
      <c r="J31" s="8">
        <f t="shared" si="1"/>
        <v>53267.969999999994</v>
      </c>
      <c r="K31" s="39"/>
      <c r="L31" s="8">
        <f t="shared" si="3"/>
        <v>53267.969999999994</v>
      </c>
      <c r="M31" s="8">
        <f t="shared" si="2"/>
        <v>5326.7969999999996</v>
      </c>
      <c r="N31" s="8"/>
      <c r="O31" s="8">
        <f t="shared" si="4"/>
        <v>58594.766999999993</v>
      </c>
      <c r="P31" s="15"/>
      <c r="Q31" s="15"/>
      <c r="R31" s="15"/>
      <c r="S31" s="15"/>
    </row>
    <row r="32" spans="1:19" x14ac:dyDescent="0.25">
      <c r="A32" s="11">
        <v>18</v>
      </c>
      <c r="B32" s="7" t="s">
        <v>57</v>
      </c>
      <c r="C32" s="10" t="s">
        <v>82</v>
      </c>
      <c r="D32" s="44" t="s">
        <v>97</v>
      </c>
      <c r="E32" s="11">
        <v>1</v>
      </c>
      <c r="F32" s="11">
        <v>17697</v>
      </c>
      <c r="G32" s="12" t="s">
        <v>84</v>
      </c>
      <c r="H32" s="43">
        <v>2.77</v>
      </c>
      <c r="I32" s="8">
        <f>H32*F32*E32</f>
        <v>49020.69</v>
      </c>
      <c r="J32" s="8">
        <f t="shared" si="1"/>
        <v>49020.69</v>
      </c>
      <c r="K32" s="39"/>
      <c r="L32" s="8">
        <f t="shared" si="3"/>
        <v>49020.69</v>
      </c>
      <c r="M32" s="8">
        <f t="shared" si="2"/>
        <v>4902.0690000000004</v>
      </c>
      <c r="N32" s="8"/>
      <c r="O32" s="8">
        <f>L32+M32+N32</f>
        <v>53922.759000000005</v>
      </c>
      <c r="P32" s="15"/>
      <c r="Q32" s="15"/>
      <c r="R32" s="15"/>
      <c r="S32" s="15"/>
    </row>
    <row r="33" spans="1:26" x14ac:dyDescent="0.25">
      <c r="A33" s="11">
        <v>19</v>
      </c>
      <c r="B33" s="7" t="s">
        <v>29</v>
      </c>
      <c r="C33" s="10" t="s">
        <v>86</v>
      </c>
      <c r="D33" s="44" t="s">
        <v>100</v>
      </c>
      <c r="E33" s="11">
        <v>1</v>
      </c>
      <c r="F33" s="11">
        <v>17697</v>
      </c>
      <c r="G33" s="12" t="s">
        <v>94</v>
      </c>
      <c r="H33" s="43">
        <v>4.0999999999999996</v>
      </c>
      <c r="I33" s="8">
        <f t="shared" si="0"/>
        <v>72557.7</v>
      </c>
      <c r="J33" s="8">
        <f t="shared" si="1"/>
        <v>72557.7</v>
      </c>
      <c r="K33" s="39">
        <f>J33*50%</f>
        <v>36278.85</v>
      </c>
      <c r="L33" s="8">
        <f t="shared" si="3"/>
        <v>108836.54999999999</v>
      </c>
      <c r="M33" s="8">
        <f t="shared" si="2"/>
        <v>10883.654999999999</v>
      </c>
      <c r="N33" s="8"/>
      <c r="O33" s="8">
        <f t="shared" si="4"/>
        <v>119720.20499999999</v>
      </c>
      <c r="P33" s="15"/>
      <c r="Q33" s="15"/>
      <c r="R33" s="15"/>
      <c r="S33" s="15"/>
    </row>
    <row r="34" spans="1:26" s="6" customFormat="1" x14ac:dyDescent="0.25">
      <c r="A34" s="11">
        <v>20</v>
      </c>
      <c r="B34" s="7" t="s">
        <v>51</v>
      </c>
      <c r="C34" s="10" t="s">
        <v>50</v>
      </c>
      <c r="D34" s="44">
        <v>2</v>
      </c>
      <c r="E34" s="11">
        <v>1</v>
      </c>
      <c r="F34" s="11">
        <v>17697</v>
      </c>
      <c r="G34" s="12" t="s">
        <v>24</v>
      </c>
      <c r="H34" s="43">
        <v>2.81</v>
      </c>
      <c r="I34" s="8">
        <f t="shared" si="0"/>
        <v>49728.57</v>
      </c>
      <c r="J34" s="8">
        <f t="shared" si="1"/>
        <v>49728.57</v>
      </c>
      <c r="K34" s="39"/>
      <c r="L34" s="8">
        <f t="shared" si="3"/>
        <v>49728.57</v>
      </c>
      <c r="M34" s="8">
        <f t="shared" si="2"/>
        <v>4972.857</v>
      </c>
      <c r="N34" s="8"/>
      <c r="O34" s="8">
        <f t="shared" si="4"/>
        <v>54701.426999999996</v>
      </c>
      <c r="P34" s="15"/>
      <c r="Q34" s="15"/>
      <c r="R34" s="15"/>
      <c r="S34" s="15"/>
      <c r="T34"/>
      <c r="U34"/>
      <c r="V34"/>
      <c r="W34"/>
      <c r="X34"/>
      <c r="Y34"/>
      <c r="Z34"/>
    </row>
    <row r="35" spans="1:26" x14ac:dyDescent="0.25">
      <c r="A35" s="11"/>
      <c r="B35" s="9" t="s">
        <v>52</v>
      </c>
      <c r="C35" s="10"/>
      <c r="D35" s="44"/>
      <c r="E35" s="11"/>
      <c r="F35" s="11"/>
      <c r="G35" s="12"/>
      <c r="H35" s="43"/>
      <c r="I35" s="8">
        <f t="shared" si="0"/>
        <v>0</v>
      </c>
      <c r="J35" s="8">
        <f t="shared" si="1"/>
        <v>0</v>
      </c>
      <c r="K35" s="39"/>
      <c r="L35" s="8">
        <f t="shared" si="3"/>
        <v>0</v>
      </c>
      <c r="M35" s="8">
        <f t="shared" si="2"/>
        <v>0</v>
      </c>
      <c r="N35" s="8"/>
      <c r="O35" s="8">
        <f t="shared" si="4"/>
        <v>0</v>
      </c>
      <c r="P35" s="15"/>
      <c r="Q35" s="15"/>
      <c r="R35" s="15"/>
      <c r="S35" s="15"/>
    </row>
    <row r="36" spans="1:26" ht="45" customHeight="1" x14ac:dyDescent="0.25">
      <c r="A36" s="11">
        <v>21</v>
      </c>
      <c r="B36" s="49" t="s">
        <v>49</v>
      </c>
      <c r="C36" s="10" t="s">
        <v>53</v>
      </c>
      <c r="D36" s="44">
        <v>4</v>
      </c>
      <c r="E36" s="11">
        <v>1</v>
      </c>
      <c r="F36" s="11">
        <v>17697</v>
      </c>
      <c r="G36" s="12" t="s">
        <v>91</v>
      </c>
      <c r="H36" s="43">
        <v>2.89</v>
      </c>
      <c r="I36" s="8">
        <f t="shared" si="0"/>
        <v>51144.33</v>
      </c>
      <c r="J36" s="8">
        <f t="shared" si="1"/>
        <v>51144.33</v>
      </c>
      <c r="K36" s="39"/>
      <c r="L36" s="8">
        <f t="shared" si="3"/>
        <v>51144.33</v>
      </c>
      <c r="M36" s="8">
        <f t="shared" si="2"/>
        <v>5114.4330000000009</v>
      </c>
      <c r="N36" s="8"/>
      <c r="O36" s="8">
        <f t="shared" si="4"/>
        <v>56258.763000000006</v>
      </c>
      <c r="P36" s="15"/>
      <c r="Q36" s="15"/>
      <c r="R36" s="15"/>
      <c r="S36" s="15"/>
    </row>
    <row r="37" spans="1:26" ht="45.75" customHeight="1" x14ac:dyDescent="0.25">
      <c r="A37" s="11">
        <v>22</v>
      </c>
      <c r="B37" s="49" t="s">
        <v>49</v>
      </c>
      <c r="C37" s="10" t="s">
        <v>53</v>
      </c>
      <c r="D37" s="44">
        <v>4</v>
      </c>
      <c r="E37" s="11">
        <v>1</v>
      </c>
      <c r="F37" s="11">
        <v>17697</v>
      </c>
      <c r="G37" s="12">
        <v>2</v>
      </c>
      <c r="H37" s="43">
        <v>2.89</v>
      </c>
      <c r="I37" s="8">
        <f t="shared" si="0"/>
        <v>51144.33</v>
      </c>
      <c r="J37" s="8">
        <f t="shared" si="1"/>
        <v>51144.33</v>
      </c>
      <c r="K37" s="39"/>
      <c r="L37" s="8">
        <f t="shared" si="3"/>
        <v>51144.33</v>
      </c>
      <c r="M37" s="8">
        <f t="shared" si="2"/>
        <v>5114.4330000000009</v>
      </c>
      <c r="N37" s="8"/>
      <c r="O37" s="8">
        <f t="shared" si="4"/>
        <v>56258.763000000006</v>
      </c>
      <c r="P37" s="15"/>
      <c r="Q37" s="15"/>
      <c r="R37" s="15"/>
      <c r="S37" s="15"/>
    </row>
    <row r="38" spans="1:26" ht="45.75" customHeight="1" x14ac:dyDescent="0.25">
      <c r="A38" s="11">
        <v>23</v>
      </c>
      <c r="B38" s="61" t="s">
        <v>49</v>
      </c>
      <c r="C38" s="10" t="s">
        <v>53</v>
      </c>
      <c r="D38" s="44">
        <v>4</v>
      </c>
      <c r="E38" s="11">
        <v>1</v>
      </c>
      <c r="F38" s="11">
        <v>17697</v>
      </c>
      <c r="G38" s="12" t="s">
        <v>90</v>
      </c>
      <c r="H38" s="43">
        <v>2.89</v>
      </c>
      <c r="I38" s="8">
        <f t="shared" si="0"/>
        <v>51144.33</v>
      </c>
      <c r="J38" s="8">
        <f t="shared" si="1"/>
        <v>51144.33</v>
      </c>
      <c r="K38" s="39"/>
      <c r="L38" s="8">
        <f t="shared" si="3"/>
        <v>51144.33</v>
      </c>
      <c r="M38" s="8">
        <f t="shared" si="2"/>
        <v>5114.4330000000009</v>
      </c>
      <c r="N38" s="8"/>
      <c r="O38" s="8">
        <f t="shared" si="4"/>
        <v>56258.763000000006</v>
      </c>
      <c r="P38" s="15"/>
      <c r="Q38" s="15"/>
      <c r="R38" s="15"/>
      <c r="S38" s="15"/>
    </row>
    <row r="39" spans="1:26" x14ac:dyDescent="0.25">
      <c r="A39" s="11">
        <v>24</v>
      </c>
      <c r="B39" s="35" t="s">
        <v>27</v>
      </c>
      <c r="C39" s="10" t="s">
        <v>53</v>
      </c>
      <c r="D39" s="11" t="s">
        <v>28</v>
      </c>
      <c r="E39" s="11">
        <v>0.5</v>
      </c>
      <c r="F39" s="11">
        <v>17697</v>
      </c>
      <c r="G39" s="45" t="s">
        <v>55</v>
      </c>
      <c r="H39" s="43">
        <v>4.46</v>
      </c>
      <c r="I39" s="8">
        <f t="shared" si="0"/>
        <v>39464.31</v>
      </c>
      <c r="J39" s="8">
        <f t="shared" si="1"/>
        <v>39464.31</v>
      </c>
      <c r="K39" s="8"/>
      <c r="L39" s="8">
        <f t="shared" si="3"/>
        <v>39464.31</v>
      </c>
      <c r="M39" s="8">
        <f t="shared" si="2"/>
        <v>3946.431</v>
      </c>
      <c r="N39" s="38"/>
      <c r="O39" s="8">
        <f t="shared" si="4"/>
        <v>43410.740999999995</v>
      </c>
      <c r="P39" s="15"/>
      <c r="Q39" s="15"/>
      <c r="R39" s="15"/>
      <c r="S39" s="15"/>
    </row>
    <row r="40" spans="1:26" x14ac:dyDescent="0.25">
      <c r="A40" s="11">
        <v>25</v>
      </c>
      <c r="B40" s="35" t="s">
        <v>83</v>
      </c>
      <c r="C40" s="10" t="s">
        <v>53</v>
      </c>
      <c r="D40" s="11" t="s">
        <v>30</v>
      </c>
      <c r="E40" s="11">
        <v>0.5</v>
      </c>
      <c r="F40" s="11">
        <v>17697</v>
      </c>
      <c r="G40" s="12">
        <v>1</v>
      </c>
      <c r="H40" s="43">
        <v>3.52</v>
      </c>
      <c r="I40" s="8">
        <f t="shared" si="0"/>
        <v>31146.720000000001</v>
      </c>
      <c r="J40" s="8">
        <f t="shared" si="1"/>
        <v>31146.720000000001</v>
      </c>
      <c r="K40" s="39"/>
      <c r="L40" s="8">
        <f t="shared" si="3"/>
        <v>31146.720000000001</v>
      </c>
      <c r="M40" s="8">
        <f t="shared" si="2"/>
        <v>3114.6720000000005</v>
      </c>
      <c r="N40" s="39"/>
      <c r="O40" s="8">
        <f t="shared" si="4"/>
        <v>34261.392</v>
      </c>
      <c r="P40" s="15"/>
      <c r="Q40" s="15"/>
      <c r="R40" s="15"/>
      <c r="S40" s="15"/>
    </row>
    <row r="41" spans="1:26" x14ac:dyDescent="0.25">
      <c r="A41" s="10"/>
      <c r="B41" s="36" t="s">
        <v>58</v>
      </c>
      <c r="C41" s="36"/>
      <c r="D41" s="46"/>
      <c r="E41" s="47">
        <f>SUM(E15:E40)</f>
        <v>22.75</v>
      </c>
      <c r="F41" s="48"/>
      <c r="G41" s="48"/>
      <c r="H41" s="48"/>
      <c r="I41" s="41"/>
      <c r="J41" s="41"/>
      <c r="K41" s="41"/>
      <c r="L41" s="41"/>
      <c r="M41" s="41"/>
      <c r="N41" s="41"/>
      <c r="O41" s="41"/>
      <c r="P41" s="15"/>
      <c r="Q41" s="15"/>
      <c r="R41" s="15"/>
      <c r="S41" s="15"/>
    </row>
    <row r="42" spans="1:26" x14ac:dyDescent="0.25">
      <c r="A42" s="10"/>
      <c r="B42" s="36" t="s">
        <v>59</v>
      </c>
      <c r="C42" s="36"/>
      <c r="D42" s="46"/>
      <c r="E42" s="47">
        <v>30.18</v>
      </c>
      <c r="F42" s="47"/>
      <c r="G42" s="47"/>
      <c r="H42" s="47"/>
      <c r="I42" s="42"/>
      <c r="J42" s="42"/>
      <c r="K42" s="42"/>
      <c r="L42" s="42"/>
      <c r="M42" s="42"/>
      <c r="N42" s="40"/>
      <c r="O42" s="42">
        <f>'[1]По новой системе '!AQ83</f>
        <v>0</v>
      </c>
      <c r="P42" s="15"/>
      <c r="Q42" s="15"/>
      <c r="R42" s="15"/>
      <c r="S42" s="15"/>
    </row>
    <row r="43" spans="1:26" x14ac:dyDescent="0.25">
      <c r="A43" s="10"/>
      <c r="B43" s="36" t="s">
        <v>60</v>
      </c>
      <c r="C43" s="36"/>
      <c r="D43" s="46"/>
      <c r="E43" s="47">
        <f>SUM(E41:E42)</f>
        <v>52.93</v>
      </c>
      <c r="F43" s="47"/>
      <c r="G43" s="47"/>
      <c r="H43" s="47"/>
      <c r="I43" s="42">
        <f>SUM(I15:I42)</f>
        <v>1430315.7825</v>
      </c>
      <c r="J43" s="42">
        <f t="shared" ref="J43:O43" si="5">SUM(J15:J42)</f>
        <v>1430315.7825</v>
      </c>
      <c r="K43" s="42">
        <f t="shared" si="5"/>
        <v>204046.40999999997</v>
      </c>
      <c r="L43" s="42">
        <f t="shared" si="5"/>
        <v>1634362.1925000006</v>
      </c>
      <c r="M43" s="42">
        <f t="shared" si="5"/>
        <v>163436.21925000002</v>
      </c>
      <c r="N43" s="42">
        <f t="shared" si="5"/>
        <v>15927.3</v>
      </c>
      <c r="O43" s="42">
        <f t="shared" si="5"/>
        <v>1813725.7117499998</v>
      </c>
      <c r="P43" s="15"/>
      <c r="Q43" s="15"/>
      <c r="R43" s="15"/>
      <c r="S43" s="15"/>
    </row>
    <row r="44" spans="1:26" ht="18.75" x14ac:dyDescent="0.25">
      <c r="A44" s="62"/>
    </row>
    <row r="45" spans="1:26" ht="18.75" x14ac:dyDescent="0.25">
      <c r="A45" s="62"/>
    </row>
    <row r="46" spans="1:26" ht="18.75" x14ac:dyDescent="0.25">
      <c r="A46" s="62"/>
    </row>
    <row r="47" spans="1:26" ht="18.75" x14ac:dyDescent="0.25">
      <c r="A47" s="62"/>
    </row>
    <row r="48" spans="1:26" ht="18.75" x14ac:dyDescent="0.25">
      <c r="A48" s="62"/>
    </row>
    <row r="49" spans="1:1" ht="18.75" x14ac:dyDescent="0.3">
      <c r="A49" s="63"/>
    </row>
    <row r="50" spans="1:1" ht="18.75" x14ac:dyDescent="0.3">
      <c r="A50" s="63"/>
    </row>
    <row r="51" spans="1:1" ht="18.75" x14ac:dyDescent="0.3">
      <c r="A51" s="63"/>
    </row>
    <row r="52" spans="1:1" x14ac:dyDescent="0.25">
      <c r="A52" s="5"/>
    </row>
  </sheetData>
  <mergeCells count="5">
    <mergeCell ref="P2:S2"/>
    <mergeCell ref="L3:S3"/>
    <mergeCell ref="B26:B27"/>
    <mergeCell ref="B3:C3"/>
    <mergeCell ref="G3:J3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2021-09-20T10:49:25Z</cp:lastPrinted>
  <dcterms:created xsi:type="dcterms:W3CDTF">2015-06-05T18:19:34Z</dcterms:created>
  <dcterms:modified xsi:type="dcterms:W3CDTF">2021-09-20T10:49:46Z</dcterms:modified>
</cp:coreProperties>
</file>